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0" windowHeight="12585"/>
  </bookViews>
  <sheets>
    <sheet name="ССР" sheetId="1" r:id="rId1"/>
    <sheet name="ЛСР №1" sheetId="4" r:id="rId2"/>
    <sheet name="ЛСР №2" sheetId="3" r:id="rId3"/>
    <sheet name="ЛСР№3" sheetId="2" r:id="rId4"/>
  </sheets>
  <calcPr calcId="144525"/>
</workbook>
</file>

<file path=xl/calcChain.xml><?xml version="1.0" encoding="utf-8"?>
<calcChain xmlns="http://schemas.openxmlformats.org/spreadsheetml/2006/main">
  <c r="D19" i="1" l="1"/>
  <c r="D17" i="1"/>
  <c r="F24" i="2"/>
  <c r="F23" i="2"/>
  <c r="F18" i="2"/>
  <c r="F17" i="2"/>
  <c r="F19" i="2" s="1"/>
  <c r="D16" i="1"/>
  <c r="D15" i="1"/>
  <c r="F17" i="3"/>
  <c r="F19" i="3" s="1"/>
  <c r="F20" i="3" s="1"/>
  <c r="F21" i="3" s="1"/>
  <c r="F22" i="3" s="1"/>
  <c r="F20" i="2" l="1"/>
  <c r="F21" i="2" s="1"/>
  <c r="F17" i="4" l="1"/>
  <c r="F19" i="4" s="1"/>
  <c r="F20" i="4" s="1"/>
  <c r="F21" i="4" s="1"/>
  <c r="F22" i="4" s="1"/>
  <c r="D20" i="1" l="1"/>
  <c r="D21" i="1" s="1"/>
</calcChain>
</file>

<file path=xl/comments1.xml><?xml version="1.0" encoding="utf-8"?>
<comments xmlns="http://schemas.openxmlformats.org/spreadsheetml/2006/main">
  <authors>
    <author>Сергей</author>
    <author>Alex</author>
    <author>Алексей</author>
    <author>Alex Sosedko</author>
  </authors>
  <commentList>
    <comment ref="B4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Титул::&lt;Индекс/ЛН локальной сметы&gt;   &lt;Регистрационный номер локальной сметы&gt;</t>
        </r>
      </text>
    </comment>
    <comment ref="B7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стройки&gt;, &lt;Наименование объекта&gt;, &lt;Наименование локальной сметы&gt;, &lt;Наименование очереди&gt;</t>
        </r>
      </text>
    </comment>
    <comment ref="C11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Титул::&lt;подпись 240 значение&gt;</t>
        </r>
      </text>
    </comment>
    <comment ref="C13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Титул::&lt;подпись 230 значение&gt;</t>
        </r>
      </text>
    </comment>
    <comment ref="E15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F15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B16" authorId="0">
      <text>
        <r>
          <rPr>
            <sz val="8"/>
            <color indexed="81"/>
            <rFont val="Tahoma"/>
            <family val="2"/>
            <charset val="204"/>
          </rPr>
          <t xml:space="preserve"> ПИР::&lt;Номер позиции по смете&gt;</t>
        </r>
      </text>
    </comment>
    <comment ref="C16" authorId="0">
      <text>
        <r>
          <rPr>
            <sz val="8"/>
            <color indexed="81"/>
            <rFont val="Tahoma"/>
            <family val="2"/>
            <charset val="204"/>
          </rPr>
          <t xml:space="preserve"> ПИР::&lt;Наименование (текстовая часть) расценки&gt;, &lt;Расчет физ. объема&gt;(&lt;Ед. измерения по расценке&gt;)&lt;Пустой идентификатор&gt;</t>
        </r>
      </text>
    </comment>
    <comment ref="D16" authorId="3">
      <text>
        <r>
          <rPr>
            <sz val="8"/>
            <color indexed="81"/>
            <rFont val="Tahoma"/>
            <family val="2"/>
            <charset val="204"/>
          </rPr>
          <t xml:space="preserve"> ПИР::&lt;Номера частей&gt;
(&lt;Обоснование (код) позиции&gt;)&lt;Пустой идентификатор&gt;&lt;Наименование коэффициентов&gt;</t>
        </r>
      </text>
    </comment>
    <comment ref="E16" authorId="0">
      <text>
        <r>
          <rPr>
            <sz val="8"/>
            <color indexed="81"/>
            <rFont val="Tahoma"/>
            <family val="2"/>
            <charset val="204"/>
          </rPr>
          <t xml:space="preserve"> ПИР::&lt;Расчет стомости&gt;
&lt;Расчет стомости - формула&gt;&lt;Обоснование коэффициентов&gt;</t>
        </r>
      </text>
    </comment>
    <comment ref="F1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ПИР::&lt;Стоимость&gt;&lt;Стоимость КОС&gt;</t>
        </r>
      </text>
    </comment>
    <comment ref="B24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Хвост::___________________________ &lt;подпись 300 значение&gt;</t>
        </r>
      </text>
    </comment>
    <comment ref="B25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Хвост::___________________________ &lt;подпись 310 значение&gt;</t>
        </r>
      </text>
    </comment>
    <comment ref="B2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Хвост::&lt;Описание локальной сметы&gt;</t>
        </r>
      </text>
    </comment>
  </commentList>
</comments>
</file>

<file path=xl/comments2.xml><?xml version="1.0" encoding="utf-8"?>
<comments xmlns="http://schemas.openxmlformats.org/spreadsheetml/2006/main">
  <authors>
    <author>Сергей</author>
    <author>Alex</author>
    <author>Алексей</author>
    <author>Alex Sosedko</author>
  </authors>
  <commentList>
    <comment ref="B4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Титул::&lt;Индекс/ЛН локальной сметы&gt;   &lt;Регистрационный номер локальной сметы&gt;</t>
        </r>
      </text>
    </comment>
    <comment ref="B7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стройки&gt;, &lt;Наименование объекта&gt;, &lt;Наименование локальной сметы&gt;, &lt;Наименование очереди&gt;</t>
        </r>
      </text>
    </comment>
    <comment ref="C11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Титул::&lt;подпись 240 значение&gt;</t>
        </r>
      </text>
    </comment>
    <comment ref="C13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Титул::&lt;подпись 230 значение&gt;</t>
        </r>
      </text>
    </comment>
    <comment ref="E15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F15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B16" authorId="0">
      <text>
        <r>
          <rPr>
            <sz val="8"/>
            <color indexed="81"/>
            <rFont val="Tahoma"/>
            <family val="2"/>
            <charset val="204"/>
          </rPr>
          <t xml:space="preserve"> ПИР::&lt;Номер позиции по смете&gt;</t>
        </r>
      </text>
    </comment>
    <comment ref="C16" authorId="0">
      <text>
        <r>
          <rPr>
            <sz val="8"/>
            <color indexed="81"/>
            <rFont val="Tahoma"/>
            <family val="2"/>
            <charset val="204"/>
          </rPr>
          <t xml:space="preserve"> ПИР::&lt;Наименование (текстовая часть) расценки&gt;, &lt;Расчет физ. объема&gt;(&lt;Ед. измерения по расценке&gt;)&lt;Пустой идентификатор&gt;</t>
        </r>
      </text>
    </comment>
    <comment ref="D16" authorId="3">
      <text>
        <r>
          <rPr>
            <sz val="8"/>
            <color indexed="81"/>
            <rFont val="Tahoma"/>
            <family val="2"/>
            <charset val="204"/>
          </rPr>
          <t xml:space="preserve"> ПИР::&lt;Номера частей&gt;
(&lt;Обоснование (код) позиции&gt;)&lt;Пустой идентификатор&gt;&lt;Наименование коэффициентов&gt;</t>
        </r>
      </text>
    </comment>
    <comment ref="E16" authorId="0">
      <text>
        <r>
          <rPr>
            <sz val="8"/>
            <color indexed="81"/>
            <rFont val="Tahoma"/>
            <family val="2"/>
            <charset val="204"/>
          </rPr>
          <t xml:space="preserve"> ПИР::&lt;Расчет стомости&gt;
&lt;Расчет стомости - формула&gt;&lt;Обоснование коэффициентов&gt;</t>
        </r>
      </text>
    </comment>
    <comment ref="F1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ПИР::&lt;Стоимость&gt;&lt;Стоимость КОС&gt;</t>
        </r>
      </text>
    </comment>
    <comment ref="B24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Хвост::___________________________ &lt;подпись 300 значение&gt;</t>
        </r>
      </text>
    </comment>
    <comment ref="B25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Хвост::___________________________ &lt;подпись 310 значение&gt;</t>
        </r>
      </text>
    </comment>
    <comment ref="B2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Хвост::&lt;Описание локальной сметы&gt;</t>
        </r>
      </text>
    </comment>
  </commentList>
</comments>
</file>

<file path=xl/comments3.xml><?xml version="1.0" encoding="utf-8"?>
<comments xmlns="http://schemas.openxmlformats.org/spreadsheetml/2006/main">
  <authors>
    <author>Сергей</author>
    <author>Alex</author>
    <author>Алексей</author>
    <author>Alex Sosedko</author>
  </authors>
  <commentList>
    <comment ref="B4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Титул::&lt;Индекс/ЛН локальной сметы&gt;   &lt;Регистрационный номер локальной сметы&gt;</t>
        </r>
      </text>
    </comment>
    <comment ref="B7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стройки&gt;, &lt;Наименование объекта&gt;, &lt;Наименование локальной сметы&gt;, &lt;Наименование очереди&gt;</t>
        </r>
      </text>
    </comment>
    <comment ref="C11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Титул::&lt;подпись 240 значение&gt;</t>
        </r>
      </text>
    </comment>
    <comment ref="C13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Титул::&lt;подпись 230 значение&gt;</t>
        </r>
      </text>
    </comment>
    <comment ref="E15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F15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Титул::&lt;Единица измерения стомости&gt;</t>
        </r>
      </text>
    </comment>
    <comment ref="B16" authorId="0">
      <text>
        <r>
          <rPr>
            <sz val="8"/>
            <color indexed="81"/>
            <rFont val="Tahoma"/>
            <family val="2"/>
            <charset val="204"/>
          </rPr>
          <t xml:space="preserve"> ПИР::&lt;Номер позиции по смете&gt;</t>
        </r>
      </text>
    </comment>
    <comment ref="C16" authorId="0">
      <text>
        <r>
          <rPr>
            <sz val="8"/>
            <color indexed="81"/>
            <rFont val="Tahoma"/>
            <family val="2"/>
            <charset val="204"/>
          </rPr>
          <t xml:space="preserve"> ПИР::&lt;Наименование (текстовая часть) расценки&gt;, &lt;Расчет физ. объема&gt;(&lt;Ед. измерения по расценке&gt;)&lt;Пустой идентификатор&gt;</t>
        </r>
      </text>
    </comment>
    <comment ref="D16" authorId="3">
      <text>
        <r>
          <rPr>
            <sz val="8"/>
            <color indexed="81"/>
            <rFont val="Tahoma"/>
            <family val="2"/>
            <charset val="204"/>
          </rPr>
          <t xml:space="preserve"> ПИР::&lt;Номера частей&gt;
(&lt;Обоснование (код) позиции&gt;)&lt;Пустой идентификатор&gt;&lt;Наименование коэффициентов&gt;</t>
        </r>
      </text>
    </comment>
    <comment ref="E16" authorId="0">
      <text>
        <r>
          <rPr>
            <sz val="8"/>
            <color indexed="81"/>
            <rFont val="Tahoma"/>
            <family val="2"/>
            <charset val="204"/>
          </rPr>
          <t xml:space="preserve"> ПИР::&lt;Расчет стомости&gt;
&lt;Расчет стомости - формула&gt;&lt;Обоснование коэффициентов&gt;</t>
        </r>
      </text>
    </comment>
    <comment ref="F16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ПИР::&lt;Стоимость&gt;&lt;Стоимость КОС&gt;</t>
        </r>
      </text>
    </comment>
  </commentList>
</comments>
</file>

<file path=xl/sharedStrings.xml><?xml version="1.0" encoding="utf-8"?>
<sst xmlns="http://schemas.openxmlformats.org/spreadsheetml/2006/main" count="101" uniqueCount="58">
  <si>
    <t>№ п/п</t>
  </si>
  <si>
    <t xml:space="preserve">Перечень выполняемых работ </t>
  </si>
  <si>
    <t xml:space="preserve">Ссылка на № СМЕТ </t>
  </si>
  <si>
    <t>Итого по сводной смете</t>
  </si>
  <si>
    <t>Всего по сводной смете</t>
  </si>
  <si>
    <t>Согласовано</t>
  </si>
  <si>
    <t>СВОДНАЯ СМЕТА</t>
  </si>
  <si>
    <t>"______"_________________________2022г.</t>
  </si>
  <si>
    <t>ЛСР №2</t>
  </si>
  <si>
    <t>ЛСР №1</t>
  </si>
  <si>
    <t xml:space="preserve">Инженерно-экологические изыскания </t>
  </si>
  <si>
    <t>НДС 20%</t>
  </si>
  <si>
    <t>Составил:</t>
  </si>
  <si>
    <t>Проверил:</t>
  </si>
  <si>
    <t xml:space="preserve">Разработка ОПР по рекультивации Илонакопителя №10 </t>
  </si>
  <si>
    <t>ЛСР №4</t>
  </si>
  <si>
    <t xml:space="preserve">Оптыно-промышленные испытания </t>
  </si>
  <si>
    <t>Сумма в руб.</t>
  </si>
  <si>
    <t>Составлен в ценах 1 кв. 2022 года</t>
  </si>
  <si>
    <t>договорная цена</t>
  </si>
  <si>
    <r>
      <t xml:space="preserve">Наименование объекта : </t>
    </r>
    <r>
      <rPr>
        <b/>
        <sz val="10"/>
        <color theme="1"/>
        <rFont val="Arial"/>
        <family val="2"/>
        <charset val="204"/>
      </rPr>
      <t>Разработка ТЭО дезодорации, обезвреживания и/или утилизации осадка сточных водБОС г.Пермь  методом компостирования или его аналога,с получением вторичного продукта и обеспечением использования полученного продукта с соблюдением требований природоохранного законодательства РФ.</t>
    </r>
  </si>
  <si>
    <r>
      <rPr>
        <b/>
        <sz val="10"/>
        <color theme="1"/>
        <rFont val="Arial"/>
        <family val="2"/>
        <charset val="204"/>
      </rPr>
      <t>Примечание :</t>
    </r>
    <r>
      <rPr>
        <sz val="10"/>
        <color theme="1"/>
        <rFont val="Arial"/>
        <family val="2"/>
        <charset val="204"/>
      </rPr>
      <t xml:space="preserve"> На этапе конкурсной процедуры подтвердить затраты по инженерно-экологическим изысканиям сметным расчетом.</t>
    </r>
  </si>
  <si>
    <t>Разработка раздела ОВОС (п.1.13 СБЦП 81-2001-17: 4%)</t>
  </si>
  <si>
    <t>Разработка ОПР по компостированию осадка сточных вод</t>
  </si>
  <si>
    <t>ТЭО</t>
  </si>
  <si>
    <t>Форма 2п</t>
  </si>
  <si>
    <t>Приложение к</t>
  </si>
  <si>
    <t>(договору, дополнительному соглашению)</t>
  </si>
  <si>
    <t>СМЕТА № 1</t>
  </si>
  <si>
    <t>на проектные (изыскательские)  работы</t>
  </si>
  <si>
    <t>Наименование предприятия, здания, сооружения, стадии проектирования, этапа, вида проектных</t>
  </si>
  <si>
    <t>Наименование проектной (изыскательской) организации:</t>
  </si>
  <si>
    <t>Наименование организации заказчика:</t>
  </si>
  <si>
    <t>№ пп</t>
  </si>
  <si>
    <t>Характеристика предприятия,
здания, сооружения или вид работ</t>
  </si>
  <si>
    <t>Номер частей, глав, таблиц, параграфов и пунктов указаний к разделу справочника базовых цен на проектные и изыскательские работы для строителей</t>
  </si>
  <si>
    <t>Расчет стоимости: (a+bx)*Kj или (стоимость строительно-монтажных работ)*проц./ 100 или количество * цена, руб.</t>
  </si>
  <si>
    <t>Стоимость работ,
руб.</t>
  </si>
  <si>
    <t xml:space="preserve">Иловые площадки, накопители и пруды глубиной более 5 м, количеством секций до 2, емкостью:до 500 тыс.м3, 500(1 тыс.м3) </t>
  </si>
  <si>
    <t xml:space="preserve">СБЦП "Объекты водоснабжения и канализации (2015)" табл.12 п.10
(СБЦП17-12-7) </t>
  </si>
  <si>
    <t>(932,14+0,27*500)
(A+B**X)*Ки1*Котн</t>
  </si>
  <si>
    <t>ВСЕГО по смете</t>
  </si>
  <si>
    <t xml:space="preserve">   Итого Поз. 1-7</t>
  </si>
  <si>
    <t xml:space="preserve">   Всего с учетом "При выполнении работ в районах, для которых установлены районные коэффициенты к заработной плате: 1,15 К=1.075"</t>
  </si>
  <si>
    <t xml:space="preserve">   Всего c учетом "Письмо Минстрой от 07.02.2022г. №4153-ИФ/09 4,83"</t>
  </si>
  <si>
    <t xml:space="preserve">  Разработка ТЭО (0,2 от П+Р от трудоемкости выполнения работ, разъяснения ОАО"ЦЕНТРИНВЕСТпроект")</t>
  </si>
  <si>
    <t xml:space="preserve">Составил ___________________________ </t>
  </si>
  <si>
    <t xml:space="preserve">Проверил ___________________________ </t>
  </si>
  <si>
    <t xml:space="preserve">СМЕТА № 2 </t>
  </si>
  <si>
    <t>Сооружения биологической очистки городских сточных вод производительностью,тыс.м3/сут.: 440 тыс.м3/сут.</t>
  </si>
  <si>
    <t xml:space="preserve">СБЦП "Объекты водоснабжения и канализации (2015)" табл.10 п.12
(СБЦП17-12-7) </t>
  </si>
  <si>
    <t>(5304,18+440*10,16)*60%
(A+B**X)*Ки1*Котн</t>
  </si>
  <si>
    <t>Разработка ТЭО (0,2 от П+Р от трудоемкости выполнения работ, разъяснения ОАО"ЦЕНТРИНВЕСТпроект")</t>
  </si>
  <si>
    <t xml:space="preserve">   Итого Поз. 1-2</t>
  </si>
  <si>
    <t>ЛСР №3</t>
  </si>
  <si>
    <t>ИТОГО:</t>
  </si>
  <si>
    <t xml:space="preserve">Разработка раздела ОВОС </t>
  </si>
  <si>
    <t>СМЕТА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</si>
</sst>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>
      <alignment horizontal="center"/>
    </xf>
    <xf numFmtId="0" fontId="2" fillId="0" borderId="1" applyBorder="0" applyAlignment="0">
      <alignment horizontal="center" wrapText="1"/>
    </xf>
    <xf numFmtId="0" fontId="1" fillId="0" borderId="0">
      <alignment horizontal="left" vertical="top"/>
    </xf>
  </cellStyleXfs>
  <cellXfs count="147">
    <xf numFmtId="0" fontId="0" fillId="0" borderId="0" xfId="0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4" fontId="4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2" fontId="3" fillId="0" borderId="3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1" xfId="0" applyFont="1" applyBorder="1"/>
    <xf numFmtId="2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2" fontId="3" fillId="0" borderId="1" xfId="0" applyNumberFormat="1" applyFont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/>
    <xf numFmtId="9" fontId="4" fillId="0" borderId="0" xfId="0" applyNumberFormat="1" applyFont="1" applyAlignment="1">
      <alignment horizontal="center"/>
    </xf>
    <xf numFmtId="9" fontId="4" fillId="0" borderId="0" xfId="0" applyNumberFormat="1" applyFont="1" applyAlignment="1">
      <alignment horizontal="center" wrapText="1"/>
    </xf>
    <xf numFmtId="4" fontId="4" fillId="0" borderId="9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9" xfId="0" applyFont="1" applyBorder="1" applyAlignment="1">
      <alignment horizontal="left" vertical="center" wrapText="1"/>
    </xf>
    <xf numFmtId="0" fontId="2" fillId="0" borderId="0" xfId="1" applyFont="1" applyBorder="1" applyAlignment="1">
      <alignment wrapText="1"/>
    </xf>
    <xf numFmtId="0" fontId="6" fillId="0" borderId="0" xfId="0" applyFont="1" applyAlignment="1">
      <alignment horizontal="right"/>
    </xf>
    <xf numFmtId="0" fontId="7" fillId="0" borderId="0" xfId="0" applyFont="1"/>
    <xf numFmtId="0" fontId="2" fillId="0" borderId="10" xfId="1" applyFont="1" applyBorder="1" applyAlignment="1">
      <alignment vertical="top" wrapText="1"/>
    </xf>
    <xf numFmtId="0" fontId="7" fillId="0" borderId="10" xfId="0" applyFont="1" applyBorder="1"/>
    <xf numFmtId="0" fontId="2" fillId="0" borderId="0" xfId="1" applyFont="1" applyBorder="1" applyAlignment="1">
      <alignment horizontal="left" vertical="top" wrapText="1"/>
    </xf>
    <xf numFmtId="0" fontId="2" fillId="0" borderId="0" xfId="0" applyFont="1" applyAlignment="1"/>
    <xf numFmtId="0" fontId="2" fillId="0" borderId="0" xfId="0" applyFont="1"/>
    <xf numFmtId="0" fontId="10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6" fillId="0" borderId="0" xfId="0" applyFont="1"/>
    <xf numFmtId="0" fontId="7" fillId="0" borderId="0" xfId="0" applyFont="1" applyBorder="1"/>
    <xf numFmtId="0" fontId="2" fillId="0" borderId="0" xfId="0" applyFont="1" applyAlignment="1">
      <alignment horizontal="left" indent="1"/>
    </xf>
    <xf numFmtId="0" fontId="11" fillId="0" borderId="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2" fillId="0" borderId="9" xfId="2" applyBorder="1">
      <alignment horizontal="center" wrapText="1"/>
    </xf>
    <xf numFmtId="0" fontId="2" fillId="0" borderId="13" xfId="2" applyBorder="1" applyAlignment="1">
      <alignment horizontal="center" wrapText="1"/>
    </xf>
    <xf numFmtId="0" fontId="6" fillId="0" borderId="9" xfId="0" applyFont="1" applyBorder="1" applyAlignment="1">
      <alignment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9" xfId="3" applyFont="1" applyBorder="1" applyAlignment="1">
      <alignment horizontal="left" vertical="top" wrapText="1"/>
    </xf>
    <xf numFmtId="0" fontId="2" fillId="0" borderId="9" xfId="0" applyFont="1" applyBorder="1" applyAlignment="1">
      <alignment horizontal="center" vertical="top" wrapText="1"/>
    </xf>
    <xf numFmtId="2" fontId="2" fillId="2" borderId="9" xfId="0" applyNumberFormat="1" applyFont="1" applyFill="1" applyBorder="1" applyAlignment="1">
      <alignment horizontal="right" vertical="top" wrapText="1"/>
    </xf>
    <xf numFmtId="0" fontId="9" fillId="0" borderId="9" xfId="0" applyNumberFormat="1" applyFont="1" applyBorder="1" applyAlignment="1">
      <alignment horizontal="right" vertical="top" wrapText="1"/>
    </xf>
    <xf numFmtId="4" fontId="2" fillId="0" borderId="9" xfId="0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4" fontId="9" fillId="0" borderId="1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2" fillId="0" borderId="0" xfId="3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NumberFormat="1" applyFont="1" applyAlignment="1">
      <alignment horizontal="right" vertical="top" wrapText="1"/>
    </xf>
    <xf numFmtId="0" fontId="11" fillId="0" borderId="0" xfId="3" applyFont="1">
      <alignment horizontal="left" vertical="top"/>
    </xf>
    <xf numFmtId="0" fontId="2" fillId="0" borderId="0" xfId="3" applyFont="1">
      <alignment horizontal="left" vertical="top"/>
    </xf>
    <xf numFmtId="0" fontId="15" fillId="0" borderId="0" xfId="0" applyFont="1"/>
    <xf numFmtId="0" fontId="16" fillId="0" borderId="0" xfId="1" applyFont="1" applyBorder="1" applyAlignment="1">
      <alignment wrapText="1"/>
    </xf>
    <xf numFmtId="0" fontId="16" fillId="0" borderId="0" xfId="0" applyFont="1" applyAlignment="1">
      <alignment horizontal="right"/>
    </xf>
    <xf numFmtId="0" fontId="16" fillId="0" borderId="10" xfId="1" applyFont="1" applyBorder="1" applyAlignment="1">
      <alignment vertical="top" wrapText="1"/>
    </xf>
    <xf numFmtId="0" fontId="15" fillId="0" borderId="10" xfId="0" applyFont="1" applyBorder="1"/>
    <xf numFmtId="0" fontId="16" fillId="0" borderId="0" xfId="1" applyFont="1" applyBorder="1" applyAlignment="1">
      <alignment horizontal="left" vertical="top" wrapText="1"/>
    </xf>
    <xf numFmtId="0" fontId="16" fillId="0" borderId="0" xfId="0" applyFont="1" applyAlignment="1"/>
    <xf numFmtId="0" fontId="16" fillId="0" borderId="0" xfId="0" applyFont="1"/>
    <xf numFmtId="0" fontId="15" fillId="0" borderId="0" xfId="0" applyFont="1" applyAlignment="1">
      <alignment vertical="top"/>
    </xf>
    <xf numFmtId="0" fontId="16" fillId="0" borderId="0" xfId="0" applyFont="1" applyAlignment="1">
      <alignment vertical="top"/>
    </xf>
    <xf numFmtId="0" fontId="15" fillId="0" borderId="0" xfId="0" applyFont="1" applyBorder="1"/>
    <xf numFmtId="0" fontId="16" fillId="0" borderId="0" xfId="0" applyFont="1" applyAlignment="1">
      <alignment horizontal="left" indent="1"/>
    </xf>
    <xf numFmtId="0" fontId="16" fillId="0" borderId="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0" fontId="16" fillId="0" borderId="9" xfId="2" applyFont="1" applyBorder="1">
      <alignment horizontal="center" wrapText="1"/>
    </xf>
    <xf numFmtId="0" fontId="16" fillId="0" borderId="13" xfId="2" applyFont="1" applyBorder="1" applyAlignment="1">
      <alignment horizontal="center" wrapText="1"/>
    </xf>
    <xf numFmtId="0" fontId="16" fillId="0" borderId="9" xfId="0" applyFont="1" applyBorder="1" applyAlignment="1">
      <alignment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9" xfId="3" applyFont="1" applyBorder="1" applyAlignment="1">
      <alignment horizontal="left" vertical="top" wrapText="1"/>
    </xf>
    <xf numFmtId="0" fontId="16" fillId="0" borderId="9" xfId="0" applyFont="1" applyBorder="1" applyAlignment="1">
      <alignment horizontal="center" vertical="top" wrapText="1"/>
    </xf>
    <xf numFmtId="2" fontId="16" fillId="2" borderId="9" xfId="0" applyNumberFormat="1" applyFont="1" applyFill="1" applyBorder="1" applyAlignment="1">
      <alignment horizontal="right" vertical="top" wrapText="1"/>
    </xf>
    <xf numFmtId="4" fontId="16" fillId="0" borderId="9" xfId="0" applyNumberFormat="1" applyFont="1" applyBorder="1" applyAlignment="1">
      <alignment horizontal="right" vertical="top" wrapText="1"/>
    </xf>
    <xf numFmtId="0" fontId="16" fillId="0" borderId="1" xfId="0" applyFont="1" applyBorder="1" applyAlignment="1">
      <alignment vertical="top" wrapText="1"/>
    </xf>
    <xf numFmtId="4" fontId="16" fillId="0" borderId="1" xfId="0" applyNumberFormat="1" applyFont="1" applyBorder="1" applyAlignment="1">
      <alignment horizontal="right" vertical="top" wrapText="1"/>
    </xf>
    <xf numFmtId="0" fontId="16" fillId="0" borderId="12" xfId="0" applyFont="1" applyBorder="1" applyAlignment="1">
      <alignment horizontal="left" vertical="top" wrapText="1"/>
    </xf>
    <xf numFmtId="0" fontId="16" fillId="0" borderId="15" xfId="0" applyFont="1" applyBorder="1" applyAlignment="1">
      <alignment horizontal="left" vertical="top" wrapText="1"/>
    </xf>
    <xf numFmtId="0" fontId="16" fillId="0" borderId="16" xfId="0" applyFont="1" applyBorder="1" applyAlignment="1">
      <alignment horizontal="left" vertical="top" wrapText="1"/>
    </xf>
    <xf numFmtId="0" fontId="18" fillId="0" borderId="1" xfId="0" applyFont="1" applyBorder="1"/>
    <xf numFmtId="2" fontId="18" fillId="0" borderId="1" xfId="0" applyNumberFormat="1" applyFont="1" applyBorder="1"/>
    <xf numFmtId="0" fontId="18" fillId="0" borderId="0" xfId="0" applyFont="1"/>
    <xf numFmtId="4" fontId="4" fillId="2" borderId="3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8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top"/>
    </xf>
    <xf numFmtId="0" fontId="2" fillId="0" borderId="0" xfId="1" applyFont="1" applyBorder="1" applyAlignment="1">
      <alignment horizontal="left" vertical="top" wrapText="1"/>
    </xf>
    <xf numFmtId="0" fontId="8" fillId="0" borderId="11" xfId="1" applyFont="1" applyBorder="1" applyAlignment="1">
      <alignment horizontal="center" vertical="top" wrapText="1"/>
    </xf>
    <xf numFmtId="0" fontId="8" fillId="0" borderId="0" xfId="1" applyFont="1" applyBorder="1" applyAlignment="1">
      <alignment horizontal="center" vertical="top" wrapText="1"/>
    </xf>
    <xf numFmtId="0" fontId="9" fillId="0" borderId="0" xfId="1" applyFont="1" applyAlignment="1">
      <alignment horizontal="center"/>
    </xf>
    <xf numFmtId="0" fontId="2" fillId="0" borderId="0" xfId="0" applyFont="1" applyAlignment="1">
      <alignment horizontal="center"/>
    </xf>
    <xf numFmtId="0" fontId="9" fillId="0" borderId="10" xfId="1" applyFont="1" applyBorder="1" applyAlignment="1">
      <alignment horizontal="center" vertical="top" wrapText="1"/>
    </xf>
    <xf numFmtId="0" fontId="2" fillId="0" borderId="9" xfId="0" applyFont="1" applyBorder="1" applyAlignment="1">
      <alignment horizontal="left" vertical="top" wrapText="1"/>
    </xf>
    <xf numFmtId="0" fontId="0" fillId="0" borderId="9" xfId="0" applyFont="1" applyBorder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0" xfId="1" applyFont="1" applyBorder="1" applyAlignment="1">
      <alignment horizontal="left" vertical="top" wrapText="1"/>
    </xf>
    <xf numFmtId="0" fontId="7" fillId="0" borderId="1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left" vertical="top" wrapText="1"/>
    </xf>
    <xf numFmtId="0" fontId="5" fillId="0" borderId="9" xfId="0" applyFont="1" applyBorder="1" applyAlignment="1">
      <alignment vertical="top" wrapText="1"/>
    </xf>
    <xf numFmtId="0" fontId="2" fillId="2" borderId="9" xfId="0" applyFont="1" applyFill="1" applyBorder="1" applyAlignment="1">
      <alignment horizontal="left" vertical="top" wrapText="1"/>
    </xf>
    <xf numFmtId="0" fontId="0" fillId="2" borderId="9" xfId="0" applyFont="1" applyFill="1" applyBorder="1" applyAlignment="1">
      <alignment vertical="top" wrapText="1"/>
    </xf>
    <xf numFmtId="0" fontId="16" fillId="0" borderId="10" xfId="1" applyFont="1" applyBorder="1" applyAlignment="1">
      <alignment horizontal="left" vertical="top" wrapText="1"/>
    </xf>
    <xf numFmtId="0" fontId="15" fillId="0" borderId="1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1" applyFont="1" applyBorder="1" applyAlignment="1">
      <alignment horizontal="left" vertical="top" wrapText="1"/>
    </xf>
    <xf numFmtId="0" fontId="16" fillId="0" borderId="11" xfId="1" applyFont="1" applyBorder="1" applyAlignment="1">
      <alignment horizontal="center" vertical="top" wrapText="1"/>
    </xf>
    <xf numFmtId="0" fontId="16" fillId="0" borderId="0" xfId="1" applyFont="1" applyBorder="1" applyAlignment="1">
      <alignment horizontal="center" vertical="top" wrapText="1"/>
    </xf>
    <xf numFmtId="0" fontId="17" fillId="0" borderId="0" xfId="1" applyFont="1" applyAlignment="1">
      <alignment horizontal="center"/>
    </xf>
    <xf numFmtId="0" fontId="16" fillId="0" borderId="0" xfId="0" applyFont="1" applyAlignment="1">
      <alignment horizontal="center"/>
    </xf>
    <xf numFmtId="0" fontId="17" fillId="0" borderId="10" xfId="1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/>
    </xf>
    <xf numFmtId="0" fontId="16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vertical="top" wrapText="1"/>
    </xf>
    <xf numFmtId="0" fontId="18" fillId="0" borderId="12" xfId="0" applyFont="1" applyBorder="1" applyAlignment="1">
      <alignment horizontal="left"/>
    </xf>
    <xf numFmtId="0" fontId="18" fillId="0" borderId="15" xfId="0" applyFont="1" applyBorder="1" applyAlignment="1">
      <alignment horizontal="left"/>
    </xf>
    <xf numFmtId="0" fontId="18" fillId="0" borderId="16" xfId="0" applyFont="1" applyBorder="1" applyAlignment="1">
      <alignment horizontal="left"/>
    </xf>
    <xf numFmtId="0" fontId="16" fillId="0" borderId="12" xfId="0" applyFont="1" applyBorder="1" applyAlignment="1">
      <alignment horizontal="left" vertical="top" wrapText="1"/>
    </xf>
    <xf numFmtId="0" fontId="16" fillId="0" borderId="15" xfId="0" applyFont="1" applyBorder="1" applyAlignment="1">
      <alignment horizontal="left" vertical="top" wrapText="1"/>
    </xf>
    <xf numFmtId="0" fontId="16" fillId="0" borderId="16" xfId="0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5" fillId="0" borderId="9" xfId="0" applyFont="1" applyBorder="1" applyAlignment="1">
      <alignment vertical="top" wrapText="1"/>
    </xf>
    <xf numFmtId="0" fontId="16" fillId="2" borderId="9" xfId="0" applyFont="1" applyFill="1" applyBorder="1" applyAlignment="1">
      <alignment horizontal="left" vertical="top" wrapText="1"/>
    </xf>
    <xf numFmtId="0" fontId="15" fillId="2" borderId="9" xfId="0" applyFont="1" applyFill="1" applyBorder="1" applyAlignment="1">
      <alignment vertical="top" wrapText="1"/>
    </xf>
  </cellXfs>
  <cellStyles count="4">
    <cellStyle name="Обычный" xfId="0" builtinId="0"/>
    <cellStyle name="ПИР" xfId="2"/>
    <cellStyle name="Титул" xfId="1"/>
    <cellStyle name="Хвост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zoomScaleNormal="100" workbookViewId="0">
      <selection activeCell="B34" sqref="B34"/>
    </sheetView>
  </sheetViews>
  <sheetFormatPr defaultRowHeight="12.75" x14ac:dyDescent="0.2"/>
  <cols>
    <col min="1" max="1" width="9" style="1" customWidth="1"/>
    <col min="2" max="2" width="54.7109375" style="3" customWidth="1"/>
    <col min="3" max="3" width="26.85546875" style="1" customWidth="1"/>
    <col min="4" max="4" width="21.42578125" style="1" customWidth="1"/>
    <col min="5" max="5" width="22.140625" style="1" customWidth="1"/>
    <col min="6" max="6" width="20.85546875" style="3" customWidth="1"/>
    <col min="7" max="16384" width="9.140625" style="3"/>
  </cols>
  <sheetData>
    <row r="1" spans="1:5" x14ac:dyDescent="0.2">
      <c r="A1" s="100" t="s">
        <v>5</v>
      </c>
      <c r="B1" s="100"/>
      <c r="D1" s="2"/>
    </row>
    <row r="2" spans="1:5" x14ac:dyDescent="0.2">
      <c r="A2" s="100" t="s">
        <v>7</v>
      </c>
      <c r="B2" s="100"/>
      <c r="D2" s="4"/>
    </row>
    <row r="4" spans="1:5" x14ac:dyDescent="0.2">
      <c r="B4" s="101" t="s">
        <v>6</v>
      </c>
      <c r="C4" s="101"/>
    </row>
    <row r="6" spans="1:5" ht="49.5" customHeight="1" x14ac:dyDescent="0.2">
      <c r="A6" s="104" t="s">
        <v>20</v>
      </c>
      <c r="B6" s="104"/>
      <c r="C6" s="104"/>
      <c r="D6" s="104"/>
    </row>
    <row r="9" spans="1:5" x14ac:dyDescent="0.2">
      <c r="B9" s="3" t="s">
        <v>18</v>
      </c>
    </row>
    <row r="10" spans="1:5" ht="13.5" thickBot="1" x14ac:dyDescent="0.25"/>
    <row r="11" spans="1:5" ht="23.25" customHeight="1" x14ac:dyDescent="0.2">
      <c r="A11" s="102" t="s">
        <v>0</v>
      </c>
      <c r="B11" s="102" t="s">
        <v>1</v>
      </c>
      <c r="C11" s="102" t="s">
        <v>2</v>
      </c>
      <c r="D11" s="105" t="s">
        <v>17</v>
      </c>
      <c r="E11" s="99"/>
    </row>
    <row r="12" spans="1:5" ht="13.5" thickBot="1" x14ac:dyDescent="0.25">
      <c r="A12" s="103"/>
      <c r="B12" s="103"/>
      <c r="C12" s="103"/>
      <c r="D12" s="106"/>
      <c r="E12" s="99"/>
    </row>
    <row r="13" spans="1:5" ht="13.5" thickBot="1" x14ac:dyDescent="0.25">
      <c r="A13" s="5">
        <v>1</v>
      </c>
      <c r="B13" s="5">
        <v>2</v>
      </c>
      <c r="C13" s="5">
        <v>3</v>
      </c>
      <c r="D13" s="5">
        <v>4</v>
      </c>
    </row>
    <row r="14" spans="1:5" ht="18.75" customHeight="1" x14ac:dyDescent="0.2">
      <c r="A14" s="6">
        <v>1</v>
      </c>
      <c r="B14" s="7" t="s">
        <v>10</v>
      </c>
      <c r="C14" s="6" t="s">
        <v>19</v>
      </c>
      <c r="D14" s="96">
        <v>300000</v>
      </c>
      <c r="E14" s="26">
        <v>1</v>
      </c>
    </row>
    <row r="15" spans="1:5" ht="21" customHeight="1" x14ac:dyDescent="0.2">
      <c r="A15" s="8">
        <v>2</v>
      </c>
      <c r="B15" s="9" t="s">
        <v>14</v>
      </c>
      <c r="C15" s="8" t="s">
        <v>9</v>
      </c>
      <c r="D15" s="10">
        <f>'ЛСР №1'!F22</f>
        <v>1108171.5330000001</v>
      </c>
      <c r="E15" s="1" t="s">
        <v>24</v>
      </c>
    </row>
    <row r="16" spans="1:5" ht="18.75" customHeight="1" x14ac:dyDescent="0.2">
      <c r="A16" s="29">
        <v>3</v>
      </c>
      <c r="B16" s="30" t="s">
        <v>23</v>
      </c>
      <c r="C16" s="29" t="s">
        <v>8</v>
      </c>
      <c r="D16" s="28">
        <f>'ЛСР №2'!F22</f>
        <v>6090247.5606000004</v>
      </c>
      <c r="E16" s="1" t="s">
        <v>24</v>
      </c>
    </row>
    <row r="17" spans="1:7" s="13" customFormat="1" x14ac:dyDescent="0.2">
      <c r="A17" s="12">
        <v>4</v>
      </c>
      <c r="B17" s="11" t="s">
        <v>22</v>
      </c>
      <c r="C17" s="29" t="s">
        <v>54</v>
      </c>
      <c r="D17" s="97">
        <f>ЛСР№3!F24</f>
        <v>1451683.8187200001</v>
      </c>
      <c r="E17" s="27">
        <v>1</v>
      </c>
    </row>
    <row r="18" spans="1:7" ht="25.5" customHeight="1" x14ac:dyDescent="0.2">
      <c r="A18" s="8">
        <v>6</v>
      </c>
      <c r="B18" s="11" t="s">
        <v>16</v>
      </c>
      <c r="C18" s="8" t="s">
        <v>15</v>
      </c>
      <c r="D18" s="10">
        <v>10443146</v>
      </c>
      <c r="E18" s="26">
        <v>1</v>
      </c>
    </row>
    <row r="19" spans="1:7" s="18" customFormat="1" x14ac:dyDescent="0.2">
      <c r="A19" s="14"/>
      <c r="B19" s="15" t="s">
        <v>3</v>
      </c>
      <c r="C19" s="14"/>
      <c r="D19" s="16">
        <f>D14+D15+D16+D17+D18</f>
        <v>19393248.912320003</v>
      </c>
      <c r="E19" s="17"/>
    </row>
    <row r="20" spans="1:7" x14ac:dyDescent="0.2">
      <c r="A20" s="8"/>
      <c r="B20" s="19" t="s">
        <v>11</v>
      </c>
      <c r="C20" s="8"/>
      <c r="D20" s="20">
        <f>D19*20%</f>
        <v>3878649.7824640009</v>
      </c>
    </row>
    <row r="21" spans="1:7" s="18" customFormat="1" x14ac:dyDescent="0.2">
      <c r="A21" s="21"/>
      <c r="B21" s="22" t="s">
        <v>4</v>
      </c>
      <c r="C21" s="21"/>
      <c r="D21" s="23">
        <f>D19+D20</f>
        <v>23271898.694784004</v>
      </c>
      <c r="E21" s="17"/>
    </row>
    <row r="24" spans="1:7" ht="15" customHeight="1" x14ac:dyDescent="0.2">
      <c r="A24" s="98" t="s">
        <v>21</v>
      </c>
      <c r="B24" s="98"/>
      <c r="C24" s="98"/>
      <c r="D24" s="98"/>
      <c r="E24" s="24"/>
      <c r="F24" s="24"/>
      <c r="G24" s="24"/>
    </row>
    <row r="25" spans="1:7" x14ac:dyDescent="0.2">
      <c r="A25" s="98"/>
      <c r="B25" s="98"/>
      <c r="C25" s="98"/>
      <c r="D25" s="98"/>
    </row>
    <row r="27" spans="1:7" x14ac:dyDescent="0.2">
      <c r="B27" s="25" t="s">
        <v>12</v>
      </c>
    </row>
    <row r="28" spans="1:7" x14ac:dyDescent="0.2">
      <c r="B28" s="25" t="s">
        <v>13</v>
      </c>
    </row>
  </sheetData>
  <mergeCells count="10">
    <mergeCell ref="A24:D25"/>
    <mergeCell ref="E11:E12"/>
    <mergeCell ref="A1:B1"/>
    <mergeCell ref="A2:B2"/>
    <mergeCell ref="B4:C4"/>
    <mergeCell ref="C11:C12"/>
    <mergeCell ref="B11:B12"/>
    <mergeCell ref="A11:A12"/>
    <mergeCell ref="A6:D6"/>
    <mergeCell ref="D11:D1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27"/>
  <sheetViews>
    <sheetView topLeftCell="B1" workbookViewId="0">
      <selection activeCell="D41" sqref="D41"/>
    </sheetView>
  </sheetViews>
  <sheetFormatPr defaultColWidth="8.85546875" defaultRowHeight="12.75" x14ac:dyDescent="0.2"/>
  <cols>
    <col min="1" max="1" width="0" style="33" hidden="1" customWidth="1"/>
    <col min="2" max="2" width="4.28515625" style="33" customWidth="1"/>
    <col min="3" max="3" width="46.140625" style="33" customWidth="1"/>
    <col min="4" max="4" width="46.42578125" style="33" customWidth="1"/>
    <col min="5" max="5" width="31.42578125" style="33" customWidth="1"/>
    <col min="6" max="6" width="12.7109375" style="33" customWidth="1"/>
    <col min="7" max="7" width="8.85546875" style="33"/>
    <col min="8" max="8" width="22.5703125" style="33" customWidth="1"/>
    <col min="9" max="10" width="8.85546875" style="33"/>
    <col min="11" max="11" width="16" style="33" customWidth="1"/>
    <col min="12" max="16384" width="8.85546875" style="33"/>
  </cols>
  <sheetData>
    <row r="1" spans="2:6" x14ac:dyDescent="0.2">
      <c r="B1" s="31"/>
      <c r="C1" s="31"/>
      <c r="D1" s="31"/>
      <c r="E1" s="32" t="s">
        <v>25</v>
      </c>
    </row>
    <row r="2" spans="2:6" x14ac:dyDescent="0.2">
      <c r="B2" s="108" t="s">
        <v>26</v>
      </c>
      <c r="C2" s="108"/>
      <c r="D2" s="34"/>
      <c r="E2" s="34"/>
      <c r="F2" s="35"/>
    </row>
    <row r="3" spans="2:6" x14ac:dyDescent="0.2">
      <c r="B3" s="36"/>
      <c r="C3" s="36"/>
      <c r="D3" s="109" t="s">
        <v>27</v>
      </c>
      <c r="E3" s="109"/>
      <c r="F3" s="110"/>
    </row>
    <row r="4" spans="2:6" x14ac:dyDescent="0.2">
      <c r="B4" s="111" t="s">
        <v>28</v>
      </c>
      <c r="C4" s="111"/>
      <c r="D4" s="111"/>
      <c r="E4" s="111"/>
      <c r="F4" s="111"/>
    </row>
    <row r="5" spans="2:6" x14ac:dyDescent="0.2">
      <c r="B5" s="112" t="s">
        <v>29</v>
      </c>
      <c r="C5" s="112"/>
      <c r="D5" s="112"/>
      <c r="E5" s="112"/>
      <c r="F5" s="37"/>
    </row>
    <row r="6" spans="2:6" x14ac:dyDescent="0.2">
      <c r="B6" s="38"/>
      <c r="C6" s="38"/>
      <c r="D6" s="38"/>
      <c r="E6" s="38"/>
      <c r="F6" s="38"/>
    </row>
    <row r="7" spans="2:6" x14ac:dyDescent="0.2">
      <c r="B7" s="113" t="s">
        <v>14</v>
      </c>
      <c r="C7" s="113"/>
      <c r="D7" s="113"/>
      <c r="E7" s="113"/>
      <c r="F7" s="113"/>
    </row>
    <row r="8" spans="2:6" x14ac:dyDescent="0.2">
      <c r="B8" s="107" t="s">
        <v>30</v>
      </c>
      <c r="C8" s="107"/>
      <c r="D8" s="107"/>
      <c r="E8" s="107"/>
      <c r="F8" s="39"/>
    </row>
    <row r="9" spans="2:6" x14ac:dyDescent="0.2">
      <c r="B9" s="38"/>
      <c r="C9" s="38"/>
      <c r="D9" s="38"/>
      <c r="E9" s="38"/>
      <c r="F9" s="38"/>
    </row>
    <row r="10" spans="2:6" x14ac:dyDescent="0.2">
      <c r="B10" s="40" t="s">
        <v>31</v>
      </c>
      <c r="C10" s="38"/>
      <c r="D10" s="41"/>
      <c r="E10" s="41"/>
      <c r="F10" s="41"/>
    </row>
    <row r="11" spans="2:6" x14ac:dyDescent="0.2">
      <c r="B11" s="42"/>
      <c r="C11" s="118"/>
      <c r="D11" s="118"/>
      <c r="E11" s="118"/>
      <c r="F11" s="118"/>
    </row>
    <row r="12" spans="2:6" x14ac:dyDescent="0.2">
      <c r="B12" s="37" t="s">
        <v>32</v>
      </c>
      <c r="C12" s="38"/>
      <c r="D12" s="43"/>
      <c r="E12" s="43"/>
      <c r="F12" s="43"/>
    </row>
    <row r="13" spans="2:6" x14ac:dyDescent="0.2">
      <c r="C13" s="118"/>
      <c r="D13" s="118"/>
      <c r="E13" s="118"/>
      <c r="F13" s="118"/>
    </row>
    <row r="14" spans="2:6" x14ac:dyDescent="0.2">
      <c r="C14" s="36"/>
      <c r="D14" s="36"/>
      <c r="E14" s="36"/>
      <c r="F14" s="36"/>
    </row>
    <row r="15" spans="2:6" ht="48" x14ac:dyDescent="0.2">
      <c r="B15" s="44" t="s">
        <v>33</v>
      </c>
      <c r="C15" s="45" t="s">
        <v>34</v>
      </c>
      <c r="D15" s="45" t="s">
        <v>35</v>
      </c>
      <c r="E15" s="46" t="s">
        <v>36</v>
      </c>
      <c r="F15" s="46" t="s">
        <v>37</v>
      </c>
    </row>
    <row r="16" spans="2:6" x14ac:dyDescent="0.2">
      <c r="B16" s="47">
        <v>1</v>
      </c>
      <c r="C16" s="48">
        <v>2</v>
      </c>
      <c r="D16" s="48">
        <v>3</v>
      </c>
      <c r="E16" s="47">
        <v>4</v>
      </c>
      <c r="F16" s="47">
        <v>5</v>
      </c>
    </row>
    <row r="17" spans="2:8" ht="38.25" x14ac:dyDescent="0.2">
      <c r="B17" s="49">
        <v>1</v>
      </c>
      <c r="C17" s="50" t="s">
        <v>38</v>
      </c>
      <c r="D17" s="51" t="s">
        <v>39</v>
      </c>
      <c r="E17" s="52" t="s">
        <v>40</v>
      </c>
      <c r="F17" s="53">
        <f>(932140+270*500)</f>
        <v>1067140</v>
      </c>
      <c r="G17" s="119"/>
      <c r="H17" s="120"/>
    </row>
    <row r="18" spans="2:8" ht="15" x14ac:dyDescent="0.2">
      <c r="B18" s="49"/>
      <c r="C18" s="121" t="s">
        <v>41</v>
      </c>
      <c r="D18" s="122"/>
      <c r="E18" s="122"/>
      <c r="F18" s="54"/>
    </row>
    <row r="19" spans="2:8" ht="15" x14ac:dyDescent="0.2">
      <c r="B19" s="49"/>
      <c r="C19" s="114" t="s">
        <v>42</v>
      </c>
      <c r="D19" s="115"/>
      <c r="E19" s="115"/>
      <c r="F19" s="55">
        <f>F17</f>
        <v>1067140</v>
      </c>
    </row>
    <row r="20" spans="2:8" ht="15" x14ac:dyDescent="0.2">
      <c r="B20" s="49"/>
      <c r="C20" s="123" t="s">
        <v>43</v>
      </c>
      <c r="D20" s="124"/>
      <c r="E20" s="124"/>
      <c r="F20" s="55">
        <f>F19*1.075</f>
        <v>1147175.5</v>
      </c>
    </row>
    <row r="21" spans="2:8" ht="15" x14ac:dyDescent="0.2">
      <c r="B21" s="49"/>
      <c r="C21" s="114" t="s">
        <v>44</v>
      </c>
      <c r="D21" s="115"/>
      <c r="E21" s="115"/>
      <c r="F21" s="55">
        <f>F20*4.83</f>
        <v>5540857.665</v>
      </c>
    </row>
    <row r="22" spans="2:8" ht="15" x14ac:dyDescent="0.2">
      <c r="B22" s="56"/>
      <c r="C22" s="116" t="s">
        <v>45</v>
      </c>
      <c r="D22" s="117"/>
      <c r="E22" s="117"/>
      <c r="F22" s="57">
        <f>F21*0.2</f>
        <v>1108171.5330000001</v>
      </c>
    </row>
    <row r="23" spans="2:8" x14ac:dyDescent="0.2">
      <c r="B23" s="58"/>
      <c r="C23" s="59"/>
      <c r="D23" s="60"/>
      <c r="E23" s="61"/>
      <c r="F23" s="62"/>
    </row>
    <row r="24" spans="2:8" x14ac:dyDescent="0.2">
      <c r="B24" s="63" t="s">
        <v>46</v>
      </c>
    </row>
    <row r="25" spans="2:8" x14ac:dyDescent="0.2">
      <c r="B25" s="63" t="s">
        <v>47</v>
      </c>
    </row>
    <row r="27" spans="2:8" x14ac:dyDescent="0.2">
      <c r="B27" s="64"/>
    </row>
  </sheetData>
  <mergeCells count="14">
    <mergeCell ref="C21:E21"/>
    <mergeCell ref="C22:E22"/>
    <mergeCell ref="C11:F11"/>
    <mergeCell ref="C13:F13"/>
    <mergeCell ref="G17:H17"/>
    <mergeCell ref="C18:E18"/>
    <mergeCell ref="C19:E19"/>
    <mergeCell ref="C20:E20"/>
    <mergeCell ref="B8:E8"/>
    <mergeCell ref="B2:C2"/>
    <mergeCell ref="D3:F3"/>
    <mergeCell ref="B4:F4"/>
    <mergeCell ref="B5:E5"/>
    <mergeCell ref="B7:F7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27"/>
  <sheetViews>
    <sheetView topLeftCell="B1" workbookViewId="0">
      <selection activeCell="C41" sqref="C41"/>
    </sheetView>
  </sheetViews>
  <sheetFormatPr defaultColWidth="8.85546875" defaultRowHeight="12.75" x14ac:dyDescent="0.2"/>
  <cols>
    <col min="1" max="1" width="0" style="33" hidden="1" customWidth="1"/>
    <col min="2" max="2" width="4.28515625" style="33" customWidth="1"/>
    <col min="3" max="3" width="46.140625" style="33" customWidth="1"/>
    <col min="4" max="4" width="46.42578125" style="33" customWidth="1"/>
    <col min="5" max="5" width="31.42578125" style="33" customWidth="1"/>
    <col min="6" max="6" width="12.7109375" style="33" customWidth="1"/>
    <col min="7" max="7" width="8.85546875" style="33"/>
    <col min="8" max="8" width="22.5703125" style="33" customWidth="1"/>
    <col min="9" max="10" width="8.85546875" style="33"/>
    <col min="11" max="11" width="16" style="33" customWidth="1"/>
    <col min="12" max="16384" width="8.85546875" style="33"/>
  </cols>
  <sheetData>
    <row r="1" spans="2:6" x14ac:dyDescent="0.2">
      <c r="B1" s="31"/>
      <c r="C1" s="31"/>
      <c r="D1" s="31"/>
      <c r="E1" s="32" t="s">
        <v>25</v>
      </c>
    </row>
    <row r="2" spans="2:6" x14ac:dyDescent="0.2">
      <c r="B2" s="108" t="s">
        <v>26</v>
      </c>
      <c r="C2" s="108"/>
      <c r="D2" s="34"/>
      <c r="E2" s="34"/>
      <c r="F2" s="35"/>
    </row>
    <row r="3" spans="2:6" x14ac:dyDescent="0.2">
      <c r="B3" s="36"/>
      <c r="C3" s="36"/>
      <c r="D3" s="109" t="s">
        <v>27</v>
      </c>
      <c r="E3" s="109"/>
      <c r="F3" s="110"/>
    </row>
    <row r="4" spans="2:6" x14ac:dyDescent="0.2">
      <c r="B4" s="111" t="s">
        <v>48</v>
      </c>
      <c r="C4" s="111"/>
      <c r="D4" s="111"/>
      <c r="E4" s="111"/>
      <c r="F4" s="111"/>
    </row>
    <row r="5" spans="2:6" x14ac:dyDescent="0.2">
      <c r="B5" s="112" t="s">
        <v>29</v>
      </c>
      <c r="C5" s="112"/>
      <c r="D5" s="112"/>
      <c r="E5" s="112"/>
      <c r="F5" s="37"/>
    </row>
    <row r="6" spans="2:6" x14ac:dyDescent="0.2">
      <c r="B6" s="38"/>
      <c r="C6" s="38"/>
      <c r="D6" s="38"/>
      <c r="E6" s="38"/>
      <c r="F6" s="38"/>
    </row>
    <row r="7" spans="2:6" x14ac:dyDescent="0.2">
      <c r="B7" s="113" t="s">
        <v>23</v>
      </c>
      <c r="C7" s="113"/>
      <c r="D7" s="113"/>
      <c r="E7" s="113"/>
      <c r="F7" s="113"/>
    </row>
    <row r="8" spans="2:6" x14ac:dyDescent="0.2">
      <c r="B8" s="107" t="s">
        <v>30</v>
      </c>
      <c r="C8" s="107"/>
      <c r="D8" s="107"/>
      <c r="E8" s="107"/>
      <c r="F8" s="39"/>
    </row>
    <row r="9" spans="2:6" x14ac:dyDescent="0.2">
      <c r="B9" s="38"/>
      <c r="C9" s="38"/>
      <c r="D9" s="38"/>
      <c r="E9" s="38"/>
      <c r="F9" s="38"/>
    </row>
    <row r="10" spans="2:6" x14ac:dyDescent="0.2">
      <c r="B10" s="40" t="s">
        <v>31</v>
      </c>
      <c r="C10" s="38"/>
      <c r="D10" s="41"/>
      <c r="E10" s="41"/>
      <c r="F10" s="41"/>
    </row>
    <row r="11" spans="2:6" x14ac:dyDescent="0.2">
      <c r="B11" s="42"/>
      <c r="C11" s="118"/>
      <c r="D11" s="118"/>
      <c r="E11" s="118"/>
      <c r="F11" s="118"/>
    </row>
    <row r="12" spans="2:6" x14ac:dyDescent="0.2">
      <c r="B12" s="37" t="s">
        <v>32</v>
      </c>
      <c r="C12" s="38"/>
      <c r="D12" s="43"/>
      <c r="E12" s="43"/>
      <c r="F12" s="43"/>
    </row>
    <row r="13" spans="2:6" x14ac:dyDescent="0.2">
      <c r="C13" s="118"/>
      <c r="D13" s="118"/>
      <c r="E13" s="118"/>
      <c r="F13" s="118"/>
    </row>
    <row r="14" spans="2:6" x14ac:dyDescent="0.2">
      <c r="C14" s="36"/>
      <c r="D14" s="36"/>
      <c r="E14" s="36"/>
      <c r="F14" s="36"/>
    </row>
    <row r="15" spans="2:6" ht="48" x14ac:dyDescent="0.2">
      <c r="B15" s="44" t="s">
        <v>33</v>
      </c>
      <c r="C15" s="45" t="s">
        <v>34</v>
      </c>
      <c r="D15" s="45" t="s">
        <v>35</v>
      </c>
      <c r="E15" s="46" t="s">
        <v>36</v>
      </c>
      <c r="F15" s="46" t="s">
        <v>37</v>
      </c>
    </row>
    <row r="16" spans="2:6" x14ac:dyDescent="0.2">
      <c r="B16" s="47">
        <v>1</v>
      </c>
      <c r="C16" s="48">
        <v>2</v>
      </c>
      <c r="D16" s="48">
        <v>3</v>
      </c>
      <c r="E16" s="47">
        <v>4</v>
      </c>
      <c r="F16" s="47">
        <v>5</v>
      </c>
    </row>
    <row r="17" spans="2:8" ht="38.25" x14ac:dyDescent="0.2">
      <c r="B17" s="49">
        <v>1</v>
      </c>
      <c r="C17" s="50" t="s">
        <v>49</v>
      </c>
      <c r="D17" s="51" t="s">
        <v>50</v>
      </c>
      <c r="E17" s="52" t="s">
        <v>51</v>
      </c>
      <c r="F17" s="53">
        <f>(5304180+440*10160)*60%</f>
        <v>5864748</v>
      </c>
      <c r="G17" s="119"/>
      <c r="H17" s="120"/>
    </row>
    <row r="18" spans="2:8" ht="15" x14ac:dyDescent="0.2">
      <c r="B18" s="49"/>
      <c r="C18" s="121" t="s">
        <v>41</v>
      </c>
      <c r="D18" s="122"/>
      <c r="E18" s="122"/>
      <c r="F18" s="54"/>
    </row>
    <row r="19" spans="2:8" ht="15" x14ac:dyDescent="0.2">
      <c r="B19" s="49"/>
      <c r="C19" s="114" t="s">
        <v>42</v>
      </c>
      <c r="D19" s="115"/>
      <c r="E19" s="115"/>
      <c r="F19" s="55">
        <f>F17</f>
        <v>5864748</v>
      </c>
    </row>
    <row r="20" spans="2:8" ht="15" x14ac:dyDescent="0.2">
      <c r="B20" s="49"/>
      <c r="C20" s="123" t="s">
        <v>43</v>
      </c>
      <c r="D20" s="124"/>
      <c r="E20" s="124"/>
      <c r="F20" s="55">
        <f>F19*1.075</f>
        <v>6304604.0999999996</v>
      </c>
    </row>
    <row r="21" spans="2:8" ht="15" x14ac:dyDescent="0.2">
      <c r="B21" s="49"/>
      <c r="C21" s="114" t="s">
        <v>44</v>
      </c>
      <c r="D21" s="115"/>
      <c r="E21" s="115"/>
      <c r="F21" s="55">
        <f>F20*4.83</f>
        <v>30451237.802999999</v>
      </c>
    </row>
    <row r="22" spans="2:8" ht="15" x14ac:dyDescent="0.2">
      <c r="B22" s="56"/>
      <c r="C22" s="116" t="s">
        <v>52</v>
      </c>
      <c r="D22" s="117"/>
      <c r="E22" s="117"/>
      <c r="F22" s="57">
        <f>F21*0.2</f>
        <v>6090247.5606000004</v>
      </c>
    </row>
    <row r="23" spans="2:8" x14ac:dyDescent="0.2">
      <c r="B23" s="58"/>
      <c r="C23" s="59"/>
      <c r="D23" s="60"/>
      <c r="E23" s="61"/>
      <c r="F23" s="62"/>
    </row>
    <row r="24" spans="2:8" x14ac:dyDescent="0.2">
      <c r="B24" s="63" t="s">
        <v>46</v>
      </c>
    </row>
    <row r="25" spans="2:8" x14ac:dyDescent="0.2">
      <c r="B25" s="63" t="s">
        <v>47</v>
      </c>
    </row>
    <row r="27" spans="2:8" x14ac:dyDescent="0.2">
      <c r="B27" s="64"/>
    </row>
  </sheetData>
  <mergeCells count="14">
    <mergeCell ref="C21:E21"/>
    <mergeCell ref="C22:E22"/>
    <mergeCell ref="C11:F11"/>
    <mergeCell ref="C13:F13"/>
    <mergeCell ref="G17:H17"/>
    <mergeCell ref="C18:E18"/>
    <mergeCell ref="C19:E19"/>
    <mergeCell ref="C20:E20"/>
    <mergeCell ref="B8:E8"/>
    <mergeCell ref="B2:C2"/>
    <mergeCell ref="D3:F3"/>
    <mergeCell ref="B4:F4"/>
    <mergeCell ref="B5:E5"/>
    <mergeCell ref="B7:F7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24"/>
  <sheetViews>
    <sheetView topLeftCell="B1" workbookViewId="0">
      <selection activeCell="C29" sqref="C29"/>
    </sheetView>
  </sheetViews>
  <sheetFormatPr defaultColWidth="8.85546875" defaultRowHeight="14.25" x14ac:dyDescent="0.2"/>
  <cols>
    <col min="1" max="1" width="0" style="65" hidden="1" customWidth="1"/>
    <col min="2" max="2" width="4.28515625" style="65" customWidth="1"/>
    <col min="3" max="3" width="46.140625" style="65" customWidth="1"/>
    <col min="4" max="4" width="46.42578125" style="65" customWidth="1"/>
    <col min="5" max="5" width="31.42578125" style="65" customWidth="1"/>
    <col min="6" max="6" width="16.5703125" style="65" customWidth="1"/>
    <col min="7" max="7" width="8.85546875" style="65"/>
    <col min="8" max="8" width="22.5703125" style="65" customWidth="1"/>
    <col min="9" max="10" width="8.85546875" style="65"/>
    <col min="11" max="11" width="16" style="65" customWidth="1"/>
    <col min="12" max="16384" width="8.85546875" style="65"/>
  </cols>
  <sheetData>
    <row r="1" spans="2:6" x14ac:dyDescent="0.2">
      <c r="B1" s="66"/>
      <c r="C1" s="66"/>
      <c r="D1" s="66"/>
      <c r="E1" s="67" t="s">
        <v>25</v>
      </c>
    </row>
    <row r="2" spans="2:6" x14ac:dyDescent="0.2">
      <c r="B2" s="128" t="s">
        <v>26</v>
      </c>
      <c r="C2" s="128"/>
      <c r="D2" s="68"/>
      <c r="E2" s="68"/>
      <c r="F2" s="69"/>
    </row>
    <row r="3" spans="2:6" x14ac:dyDescent="0.2">
      <c r="B3" s="70"/>
      <c r="C3" s="70"/>
      <c r="D3" s="129" t="s">
        <v>27</v>
      </c>
      <c r="E3" s="129"/>
      <c r="F3" s="130"/>
    </row>
    <row r="4" spans="2:6" ht="15" x14ac:dyDescent="0.25">
      <c r="B4" s="131" t="s">
        <v>57</v>
      </c>
      <c r="C4" s="131"/>
      <c r="D4" s="131"/>
      <c r="E4" s="131"/>
      <c r="F4" s="131"/>
    </row>
    <row r="5" spans="2:6" x14ac:dyDescent="0.2">
      <c r="B5" s="132" t="s">
        <v>29</v>
      </c>
      <c r="C5" s="132"/>
      <c r="D5" s="132"/>
      <c r="E5" s="132"/>
      <c r="F5" s="71"/>
    </row>
    <row r="6" spans="2:6" x14ac:dyDescent="0.2">
      <c r="B6" s="72"/>
      <c r="C6" s="72"/>
      <c r="D6" s="72"/>
      <c r="E6" s="72"/>
      <c r="F6" s="72"/>
    </row>
    <row r="7" spans="2:6" ht="15" x14ac:dyDescent="0.2">
      <c r="B7" s="133" t="s">
        <v>56</v>
      </c>
      <c r="C7" s="133"/>
      <c r="D7" s="133"/>
      <c r="E7" s="133"/>
      <c r="F7" s="133"/>
    </row>
    <row r="8" spans="2:6" x14ac:dyDescent="0.2">
      <c r="B8" s="134" t="s">
        <v>30</v>
      </c>
      <c r="C8" s="134"/>
      <c r="D8" s="134"/>
      <c r="E8" s="134"/>
      <c r="F8" s="73"/>
    </row>
    <row r="9" spans="2:6" x14ac:dyDescent="0.2">
      <c r="B9" s="72"/>
      <c r="C9" s="72"/>
      <c r="D9" s="72"/>
      <c r="E9" s="72"/>
      <c r="F9" s="72"/>
    </row>
    <row r="10" spans="2:6" x14ac:dyDescent="0.2">
      <c r="B10" s="74" t="s">
        <v>31</v>
      </c>
      <c r="C10" s="72"/>
      <c r="D10" s="72"/>
      <c r="E10" s="72"/>
      <c r="F10" s="72"/>
    </row>
    <row r="11" spans="2:6" x14ac:dyDescent="0.2">
      <c r="B11" s="75"/>
      <c r="C11" s="125"/>
      <c r="D11" s="125"/>
      <c r="E11" s="125"/>
      <c r="F11" s="125"/>
    </row>
    <row r="12" spans="2:6" x14ac:dyDescent="0.2">
      <c r="B12" s="71" t="s">
        <v>32</v>
      </c>
      <c r="C12" s="72"/>
      <c r="D12" s="76"/>
      <c r="E12" s="76"/>
      <c r="F12" s="76"/>
    </row>
    <row r="13" spans="2:6" x14ac:dyDescent="0.2">
      <c r="C13" s="125"/>
      <c r="D13" s="125"/>
      <c r="E13" s="125"/>
      <c r="F13" s="125"/>
    </row>
    <row r="14" spans="2:6" x14ac:dyDescent="0.2">
      <c r="C14" s="70"/>
      <c r="D14" s="70"/>
      <c r="E14" s="70"/>
      <c r="F14" s="70"/>
    </row>
    <row r="15" spans="2:6" ht="57" x14ac:dyDescent="0.2">
      <c r="B15" s="77" t="s">
        <v>33</v>
      </c>
      <c r="C15" s="78" t="s">
        <v>34</v>
      </c>
      <c r="D15" s="78" t="s">
        <v>35</v>
      </c>
      <c r="E15" s="79" t="s">
        <v>36</v>
      </c>
      <c r="F15" s="79" t="s">
        <v>37</v>
      </c>
    </row>
    <row r="16" spans="2:6" x14ac:dyDescent="0.2">
      <c r="B16" s="80">
        <v>1</v>
      </c>
      <c r="C16" s="81">
        <v>2</v>
      </c>
      <c r="D16" s="81">
        <v>3</v>
      </c>
      <c r="E16" s="80">
        <v>4</v>
      </c>
      <c r="F16" s="80">
        <v>5</v>
      </c>
    </row>
    <row r="17" spans="2:8" ht="42.75" x14ac:dyDescent="0.2">
      <c r="B17" s="82">
        <v>1</v>
      </c>
      <c r="C17" s="83" t="s">
        <v>38</v>
      </c>
      <c r="D17" s="84" t="s">
        <v>39</v>
      </c>
      <c r="E17" s="85" t="s">
        <v>40</v>
      </c>
      <c r="F17" s="86">
        <f>(932140+270*500)</f>
        <v>1067140</v>
      </c>
      <c r="G17" s="126"/>
      <c r="H17" s="127"/>
    </row>
    <row r="18" spans="2:8" ht="57" x14ac:dyDescent="0.2">
      <c r="B18" s="82">
        <v>2</v>
      </c>
      <c r="C18" s="83" t="s">
        <v>49</v>
      </c>
      <c r="D18" s="84" t="s">
        <v>50</v>
      </c>
      <c r="E18" s="85" t="s">
        <v>51</v>
      </c>
      <c r="F18" s="86">
        <f>(5304180+440*10160)*60%</f>
        <v>5864748</v>
      </c>
      <c r="G18" s="126"/>
      <c r="H18" s="127"/>
    </row>
    <row r="19" spans="2:8" x14ac:dyDescent="0.2">
      <c r="B19" s="82"/>
      <c r="C19" s="143" t="s">
        <v>53</v>
      </c>
      <c r="D19" s="144"/>
      <c r="E19" s="144"/>
      <c r="F19" s="87">
        <f>F17+F18</f>
        <v>6931888</v>
      </c>
    </row>
    <row r="20" spans="2:8" x14ac:dyDescent="0.2">
      <c r="B20" s="82"/>
      <c r="C20" s="145" t="s">
        <v>43</v>
      </c>
      <c r="D20" s="146"/>
      <c r="E20" s="146"/>
      <c r="F20" s="87">
        <f>F19*1.075</f>
        <v>7451779.5999999996</v>
      </c>
    </row>
    <row r="21" spans="2:8" x14ac:dyDescent="0.2">
      <c r="B21" s="88"/>
      <c r="C21" s="135" t="s">
        <v>44</v>
      </c>
      <c r="D21" s="136"/>
      <c r="E21" s="136"/>
      <c r="F21" s="89">
        <f>F20*4.83</f>
        <v>35992095.468000002</v>
      </c>
    </row>
    <row r="22" spans="2:8" x14ac:dyDescent="0.2">
      <c r="B22" s="88"/>
      <c r="C22" s="140" t="s">
        <v>10</v>
      </c>
      <c r="D22" s="141"/>
      <c r="E22" s="142"/>
      <c r="F22" s="89">
        <v>300000</v>
      </c>
    </row>
    <row r="23" spans="2:8" x14ac:dyDescent="0.2">
      <c r="B23" s="88"/>
      <c r="C23" s="90" t="s">
        <v>55</v>
      </c>
      <c r="D23" s="91"/>
      <c r="E23" s="92"/>
      <c r="F23" s="89">
        <f>F21+F22</f>
        <v>36292095.468000002</v>
      </c>
    </row>
    <row r="24" spans="2:8" s="95" customFormat="1" ht="15" x14ac:dyDescent="0.25">
      <c r="B24" s="93"/>
      <c r="C24" s="137" t="s">
        <v>22</v>
      </c>
      <c r="D24" s="138"/>
      <c r="E24" s="139"/>
      <c r="F24" s="94">
        <f>F23*4%</f>
        <v>1451683.8187200001</v>
      </c>
    </row>
  </sheetData>
  <mergeCells count="15">
    <mergeCell ref="C21:E21"/>
    <mergeCell ref="C24:E24"/>
    <mergeCell ref="C22:E22"/>
    <mergeCell ref="G18:H18"/>
    <mergeCell ref="C19:E19"/>
    <mergeCell ref="C20:E20"/>
    <mergeCell ref="C11:F11"/>
    <mergeCell ref="C13:F13"/>
    <mergeCell ref="G17:H17"/>
    <mergeCell ref="B2:C2"/>
    <mergeCell ref="D3:F3"/>
    <mergeCell ref="B4:F4"/>
    <mergeCell ref="B5:E5"/>
    <mergeCell ref="B7:F7"/>
    <mergeCell ref="B8:E8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ССР</vt:lpstr>
      <vt:lpstr>ЛСР №1</vt:lpstr>
      <vt:lpstr>ЛСР №2</vt:lpstr>
      <vt:lpstr>ЛСР№3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Бармина Галина Витальевна</dc:creator>
  <cp:lastModifiedBy>Бармина Галина Витальевна</cp:lastModifiedBy>
  <cp:lastPrinted>2022-03-24T04:27:35Z</cp:lastPrinted>
  <dcterms:created xsi:type="dcterms:W3CDTF">2021-06-24T04:55:29Z</dcterms:created>
  <dcterms:modified xsi:type="dcterms:W3CDTF">2022-04-06T09:44:07Z</dcterms:modified>
</cp:coreProperties>
</file>